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泰志\Desktop\"/>
    </mc:Choice>
  </mc:AlternateContent>
  <bookViews>
    <workbookView xWindow="0" yWindow="0" windowWidth="24000" windowHeight="975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8" i="1" l="1"/>
  <c r="C120" i="1" s="1"/>
  <c r="C118" i="1"/>
  <c r="Q115" i="1"/>
  <c r="T115" i="1" s="1"/>
  <c r="T114" i="1"/>
  <c r="Q113" i="1"/>
  <c r="T113" i="1" s="1"/>
  <c r="Q112" i="1"/>
  <c r="T112" i="1" s="1"/>
  <c r="Q111" i="1"/>
  <c r="C122" i="1" s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N116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J94" i="1"/>
  <c r="D94" i="1" s="1"/>
  <c r="D93" i="1"/>
  <c r="D92" i="1"/>
  <c r="D91" i="1"/>
  <c r="D90" i="1"/>
  <c r="D89" i="1"/>
  <c r="D88" i="1"/>
  <c r="D87" i="1"/>
  <c r="D86" i="1"/>
  <c r="D85" i="1"/>
  <c r="D84" i="1"/>
  <c r="D83" i="1"/>
  <c r="D82" i="1"/>
  <c r="N81" i="1"/>
  <c r="D81" i="1" s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N65" i="1"/>
  <c r="D65" i="1" s="1"/>
  <c r="D64" i="1"/>
  <c r="D63" i="1"/>
  <c r="D60" i="1"/>
  <c r="D59" i="1"/>
  <c r="N58" i="1"/>
  <c r="D58" i="1" s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18" i="1"/>
  <c r="D17" i="1"/>
  <c r="D118" i="1" s="1"/>
  <c r="J118" i="1" l="1"/>
  <c r="T111" i="1"/>
  <c r="T117" i="1" s="1"/>
  <c r="N118" i="1"/>
  <c r="C119" i="1" l="1"/>
</calcChain>
</file>

<file path=xl/sharedStrings.xml><?xml version="1.0" encoding="utf-8"?>
<sst xmlns="http://schemas.openxmlformats.org/spreadsheetml/2006/main" count="36" uniqueCount="29">
  <si>
    <t>月日</t>
    <rPh sb="0" eb="1">
      <t>ガツ</t>
    </rPh>
    <rPh sb="1" eb="2">
      <t>ニチ</t>
    </rPh>
    <phoneticPr fontId="2"/>
  </si>
  <si>
    <t>DP燃費</t>
    <rPh sb="2" eb="4">
      <t>ネンピ</t>
    </rPh>
    <phoneticPr fontId="2"/>
  </si>
  <si>
    <t>満タン法</t>
    <rPh sb="0" eb="1">
      <t>マン</t>
    </rPh>
    <rPh sb="3" eb="4">
      <t>ホウ</t>
    </rPh>
    <phoneticPr fontId="2"/>
  </si>
  <si>
    <t>警告灯表示ｋｍ</t>
    <rPh sb="0" eb="3">
      <t>ケイコクトウ</t>
    </rPh>
    <rPh sb="3" eb="5">
      <t>ヒョウジ</t>
    </rPh>
    <phoneticPr fontId="2"/>
  </si>
  <si>
    <t>残km</t>
    <rPh sb="0" eb="1">
      <t>ザン</t>
    </rPh>
    <phoneticPr fontId="2"/>
  </si>
  <si>
    <t>→</t>
    <phoneticPr fontId="2"/>
  </si>
  <si>
    <t>表示km</t>
    <rPh sb="0" eb="2">
      <t>ヒョウジ</t>
    </rPh>
    <phoneticPr fontId="2"/>
  </si>
  <si>
    <t>一時給油</t>
    <rPh sb="0" eb="2">
      <t>イチジ</t>
    </rPh>
    <rPh sb="2" eb="4">
      <t>キュウユ</t>
    </rPh>
    <phoneticPr fontId="2"/>
  </si>
  <si>
    <t>給油時km</t>
    <rPh sb="0" eb="2">
      <t>キュウユ</t>
    </rPh>
    <rPh sb="2" eb="3">
      <t>ジ</t>
    </rPh>
    <phoneticPr fontId="2"/>
  </si>
  <si>
    <t>給油量</t>
    <rPh sb="0" eb="2">
      <t>キュウユ</t>
    </rPh>
    <rPh sb="2" eb="3">
      <t>リョウ</t>
    </rPh>
    <phoneticPr fontId="2"/>
  </si>
  <si>
    <t>DP燃費→</t>
    <rPh sb="2" eb="4">
      <t>ネンピ</t>
    </rPh>
    <phoneticPr fontId="2"/>
  </si>
  <si>
    <t>航続距離</t>
    <rPh sb="0" eb="2">
      <t>コウゾク</t>
    </rPh>
    <rPh sb="2" eb="4">
      <t>キョリ</t>
    </rPh>
    <phoneticPr fontId="2"/>
  </si>
  <si>
    <t>8/25</t>
    <phoneticPr fontId="2"/>
  </si>
  <si>
    <t>*エアコン利用時少し実際値がUP　+20km</t>
    <rPh sb="5" eb="7">
      <t>リヨウ</t>
    </rPh>
    <rPh sb="7" eb="8">
      <t>ジ</t>
    </rPh>
    <rPh sb="8" eb="9">
      <t>スコ</t>
    </rPh>
    <rPh sb="10" eb="12">
      <t>ジッサイ</t>
    </rPh>
    <rPh sb="12" eb="13">
      <t>チ</t>
    </rPh>
    <phoneticPr fontId="2"/>
  </si>
  <si>
    <t>高速走行</t>
    <rPh sb="0" eb="2">
      <t>コウソク</t>
    </rPh>
    <rPh sb="2" eb="4">
      <t>ソウコウ</t>
    </rPh>
    <phoneticPr fontId="2"/>
  </si>
  <si>
    <t>800k</t>
    <phoneticPr fontId="2"/>
  </si>
  <si>
    <t>350k</t>
    <phoneticPr fontId="2"/>
  </si>
  <si>
    <t>夜22:10で次月決済</t>
    <rPh sb="0" eb="1">
      <t>ヨル</t>
    </rPh>
    <rPh sb="7" eb="9">
      <t>ジゲツ</t>
    </rPh>
    <rPh sb="9" eb="11">
      <t>ケッサイ</t>
    </rPh>
    <phoneticPr fontId="2"/>
  </si>
  <si>
    <t>NV</t>
    <phoneticPr fontId="2"/>
  </si>
  <si>
    <t>走行距離</t>
    <rPh sb="0" eb="2">
      <t>ソウコウ</t>
    </rPh>
    <rPh sb="2" eb="4">
      <t>キョリ</t>
    </rPh>
    <phoneticPr fontId="2"/>
  </si>
  <si>
    <t>NWGN &amp; NV200 燃費</t>
    <rPh sb="13" eb="15">
      <t>ネンピ</t>
    </rPh>
    <phoneticPr fontId="2"/>
  </si>
  <si>
    <t>平均</t>
    <rPh sb="0" eb="2">
      <t>ヘイキン</t>
    </rPh>
    <phoneticPr fontId="2"/>
  </si>
  <si>
    <t>総距離</t>
    <rPh sb="0" eb="1">
      <t>ソウ</t>
    </rPh>
    <rPh sb="1" eb="3">
      <t>キョリ</t>
    </rPh>
    <phoneticPr fontId="2"/>
  </si>
  <si>
    <t>ガソリン</t>
    <phoneticPr fontId="2"/>
  </si>
  <si>
    <t>'21ｶﾞｿﾘﾝ量</t>
    <rPh sb="8" eb="9">
      <t>リョウ</t>
    </rPh>
    <phoneticPr fontId="2"/>
  </si>
  <si>
    <t xml:space="preserve"> </t>
    <phoneticPr fontId="2"/>
  </si>
  <si>
    <t>平均燃費</t>
    <rPh sb="0" eb="2">
      <t>ヘイキン</t>
    </rPh>
    <rPh sb="2" eb="4">
      <t>ネンピ</t>
    </rPh>
    <phoneticPr fontId="2"/>
  </si>
  <si>
    <t>　　＊DP燃費＝ディスプレイ上の燃費表示</t>
    <rPh sb="5" eb="7">
      <t>ネンピ</t>
    </rPh>
    <rPh sb="14" eb="15">
      <t>ジョウ</t>
    </rPh>
    <rPh sb="16" eb="18">
      <t>ネンピ</t>
    </rPh>
    <rPh sb="18" eb="20">
      <t>ヒョウジ</t>
    </rPh>
    <phoneticPr fontId="2"/>
  </si>
  <si>
    <t>　　＊残ｋｍ＝ディスプレイ上の残航続距離表示</t>
    <rPh sb="3" eb="4">
      <t>ザン</t>
    </rPh>
    <rPh sb="13" eb="14">
      <t>ジョウ</t>
    </rPh>
    <rPh sb="15" eb="16">
      <t>ザン</t>
    </rPh>
    <rPh sb="16" eb="18">
      <t>コウゾク</t>
    </rPh>
    <rPh sb="18" eb="20">
      <t>キョリ</t>
    </rPh>
    <rPh sb="20" eb="22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</si>
</sst>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0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rgb="FF00B0F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56" fontId="0" fillId="0" borderId="0" xfId="0" applyNumberForma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1" fillId="0" borderId="0" xfId="0" applyFont="1">
      <alignment vertical="center"/>
    </xf>
    <xf numFmtId="56" fontId="3" fillId="0" borderId="0" xfId="0" quotePrefix="1" applyNumberFormat="1" applyFont="1">
      <alignment vertical="center"/>
    </xf>
    <xf numFmtId="56" fontId="0" fillId="0" borderId="0" xfId="0" quotePrefix="1" applyNumberFormat="1">
      <alignment vertical="center"/>
    </xf>
    <xf numFmtId="176" fontId="0" fillId="0" borderId="0" xfId="0" applyNumberForma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56" fontId="7" fillId="0" borderId="0" xfId="0" applyNumberFormat="1" applyFont="1" applyAlignment="1">
      <alignment horizontal="right" vertical="center"/>
    </xf>
    <xf numFmtId="0" fontId="9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56" fontId="0" fillId="0" borderId="4" xfId="0" applyNumberFormat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6" fontId="0" fillId="0" borderId="7" xfId="0" applyNumberFormat="1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125"/>
  <sheetViews>
    <sheetView tabSelected="1" workbookViewId="0">
      <selection activeCell="M19" sqref="M19"/>
    </sheetView>
  </sheetViews>
  <sheetFormatPr defaultRowHeight="13.5"/>
  <cols>
    <col min="1" max="1" width="2.25" customWidth="1"/>
    <col min="3" max="3" width="6.25" customWidth="1"/>
    <col min="4" max="4" width="6.625" customWidth="1"/>
    <col min="5" max="5" width="9.75" customWidth="1"/>
    <col min="6" max="6" width="4.5" customWidth="1"/>
    <col min="7" max="7" width="3.625" customWidth="1"/>
    <col min="8" max="8" width="6.75" customWidth="1"/>
    <col min="9" max="9" width="4.875" customWidth="1"/>
    <col min="10" max="10" width="6.875" customWidth="1"/>
    <col min="11" max="11" width="2.25" customWidth="1"/>
    <col min="12" max="12" width="7.5" customWidth="1"/>
    <col min="13" max="13" width="4.375" customWidth="1"/>
    <col min="14" max="14" width="5.625" customWidth="1"/>
    <col min="15" max="15" width="2.125" customWidth="1"/>
    <col min="16" max="16" width="9.25" customWidth="1"/>
    <col min="17" max="17" width="6.875" customWidth="1"/>
  </cols>
  <sheetData>
    <row r="1" spans="2:18" ht="21.75" customHeight="1">
      <c r="B1" s="9" t="s">
        <v>20</v>
      </c>
    </row>
    <row r="2" spans="2:18">
      <c r="B2" s="11" t="s">
        <v>0</v>
      </c>
      <c r="C2" s="13" t="s">
        <v>1</v>
      </c>
      <c r="D2" s="13" t="s">
        <v>2</v>
      </c>
      <c r="E2" s="13" t="s">
        <v>3</v>
      </c>
      <c r="F2" s="13" t="s">
        <v>4</v>
      </c>
      <c r="G2" s="13" t="s">
        <v>5</v>
      </c>
      <c r="H2" s="13" t="s">
        <v>6</v>
      </c>
      <c r="I2" s="13" t="s">
        <v>4</v>
      </c>
      <c r="J2" s="13" t="s">
        <v>7</v>
      </c>
      <c r="K2" s="13" t="s">
        <v>5</v>
      </c>
      <c r="L2" s="13" t="s">
        <v>8</v>
      </c>
      <c r="M2" s="13" t="s">
        <v>4</v>
      </c>
      <c r="N2" s="13" t="s">
        <v>9</v>
      </c>
      <c r="O2" s="13"/>
      <c r="P2" s="13" t="s">
        <v>10</v>
      </c>
      <c r="Q2" s="13" t="s">
        <v>11</v>
      </c>
    </row>
    <row r="3" spans="2:18">
      <c r="B3" s="1">
        <v>42830</v>
      </c>
      <c r="C3">
        <v>21.7</v>
      </c>
      <c r="D3">
        <v>20.399999999999999</v>
      </c>
      <c r="E3">
        <v>515</v>
      </c>
      <c r="H3">
        <v>560</v>
      </c>
      <c r="I3">
        <v>0</v>
      </c>
      <c r="L3">
        <v>570</v>
      </c>
      <c r="M3">
        <v>0</v>
      </c>
      <c r="N3" s="2">
        <v>27.9</v>
      </c>
      <c r="O3" s="2"/>
      <c r="P3">
        <v>22</v>
      </c>
      <c r="Q3">
        <v>580</v>
      </c>
      <c r="R3" s="25" t="s">
        <v>27</v>
      </c>
    </row>
    <row r="4" spans="2:18">
      <c r="B4" s="1">
        <v>42841</v>
      </c>
      <c r="C4">
        <v>25.3</v>
      </c>
      <c r="D4">
        <v>24.2</v>
      </c>
      <c r="E4">
        <v>615</v>
      </c>
      <c r="H4">
        <v>660</v>
      </c>
      <c r="I4">
        <v>0</v>
      </c>
      <c r="L4">
        <v>663</v>
      </c>
      <c r="M4">
        <v>0</v>
      </c>
      <c r="N4">
        <v>27.4</v>
      </c>
      <c r="P4">
        <v>25</v>
      </c>
      <c r="Q4">
        <v>670</v>
      </c>
      <c r="R4" t="s">
        <v>28</v>
      </c>
    </row>
    <row r="5" spans="2:18">
      <c r="B5" s="1">
        <v>42858</v>
      </c>
      <c r="C5">
        <v>25.7</v>
      </c>
      <c r="D5">
        <v>24.3</v>
      </c>
      <c r="E5">
        <v>623</v>
      </c>
      <c r="L5">
        <v>655</v>
      </c>
      <c r="M5">
        <v>11</v>
      </c>
      <c r="N5">
        <v>27</v>
      </c>
    </row>
    <row r="6" spans="2:18">
      <c r="B6" s="1">
        <v>42876</v>
      </c>
      <c r="C6">
        <v>26</v>
      </c>
      <c r="D6">
        <v>24.8</v>
      </c>
      <c r="E6">
        <v>640</v>
      </c>
      <c r="F6">
        <v>66</v>
      </c>
      <c r="L6">
        <v>677</v>
      </c>
      <c r="M6">
        <v>0</v>
      </c>
      <c r="N6">
        <v>27.3</v>
      </c>
      <c r="P6">
        <v>26</v>
      </c>
      <c r="Q6">
        <v>700</v>
      </c>
    </row>
    <row r="7" spans="2:18">
      <c r="B7" s="1">
        <v>42889</v>
      </c>
      <c r="C7">
        <v>25.8</v>
      </c>
      <c r="D7">
        <v>24.5</v>
      </c>
      <c r="E7">
        <v>634</v>
      </c>
      <c r="F7">
        <v>65</v>
      </c>
      <c r="L7">
        <v>667</v>
      </c>
      <c r="M7">
        <v>7</v>
      </c>
      <c r="N7">
        <v>27.2</v>
      </c>
    </row>
    <row r="8" spans="2:18">
      <c r="B8" s="1">
        <v>42911</v>
      </c>
      <c r="C8">
        <v>26.5</v>
      </c>
      <c r="D8" s="3">
        <v>25.7</v>
      </c>
      <c r="E8">
        <v>646</v>
      </c>
      <c r="F8">
        <v>60</v>
      </c>
      <c r="H8">
        <v>672</v>
      </c>
      <c r="I8">
        <v>28</v>
      </c>
      <c r="J8">
        <v>5</v>
      </c>
      <c r="L8" s="4">
        <v>786</v>
      </c>
      <c r="M8">
        <v>45</v>
      </c>
      <c r="N8">
        <v>25.6</v>
      </c>
    </row>
    <row r="9" spans="2:18">
      <c r="B9" s="1">
        <v>42928</v>
      </c>
      <c r="C9">
        <v>24.7</v>
      </c>
      <c r="D9">
        <v>22.9</v>
      </c>
      <c r="E9">
        <v>614</v>
      </c>
      <c r="F9">
        <v>61</v>
      </c>
      <c r="H9">
        <v>644</v>
      </c>
      <c r="I9">
        <v>0</v>
      </c>
      <c r="J9">
        <v>5</v>
      </c>
      <c r="L9">
        <v>733</v>
      </c>
      <c r="N9">
        <v>27</v>
      </c>
    </row>
    <row r="10" spans="2:18">
      <c r="B10" s="1">
        <v>42942</v>
      </c>
      <c r="C10">
        <v>21.6</v>
      </c>
      <c r="D10">
        <v>21.7</v>
      </c>
      <c r="E10">
        <v>536</v>
      </c>
      <c r="F10">
        <v>57</v>
      </c>
      <c r="H10">
        <v>561.6</v>
      </c>
      <c r="I10">
        <v>17</v>
      </c>
      <c r="J10">
        <v>3</v>
      </c>
      <c r="L10">
        <v>632</v>
      </c>
      <c r="N10">
        <v>26.1</v>
      </c>
    </row>
    <row r="11" spans="2:18">
      <c r="B11" s="1">
        <v>42960</v>
      </c>
      <c r="C11">
        <v>17</v>
      </c>
      <c r="D11" s="5">
        <v>15.8</v>
      </c>
      <c r="E11">
        <v>406</v>
      </c>
      <c r="F11">
        <v>41</v>
      </c>
      <c r="L11">
        <v>405</v>
      </c>
      <c r="M11">
        <v>40</v>
      </c>
      <c r="N11">
        <v>25.7</v>
      </c>
      <c r="P11">
        <v>17</v>
      </c>
      <c r="Q11">
        <v>460</v>
      </c>
    </row>
    <row r="12" spans="2:18">
      <c r="B12" s="1">
        <v>42980</v>
      </c>
      <c r="C12">
        <v>21.5</v>
      </c>
      <c r="D12">
        <v>20.2</v>
      </c>
      <c r="G12" s="6" t="s">
        <v>12</v>
      </c>
      <c r="H12">
        <v>424.9</v>
      </c>
      <c r="I12">
        <v>145</v>
      </c>
      <c r="J12">
        <v>20</v>
      </c>
      <c r="K12" s="7"/>
      <c r="L12">
        <v>488</v>
      </c>
      <c r="N12">
        <v>25.2</v>
      </c>
    </row>
    <row r="13" spans="2:18">
      <c r="B13" s="1">
        <v>42995</v>
      </c>
      <c r="C13">
        <v>23</v>
      </c>
      <c r="D13">
        <v>20.7</v>
      </c>
      <c r="E13">
        <v>537</v>
      </c>
      <c r="F13">
        <v>56</v>
      </c>
      <c r="L13">
        <v>568</v>
      </c>
      <c r="M13">
        <v>16</v>
      </c>
      <c r="N13">
        <v>27.5</v>
      </c>
      <c r="P13">
        <v>23</v>
      </c>
      <c r="Q13">
        <v>610</v>
      </c>
    </row>
    <row r="14" spans="2:18">
      <c r="B14" s="1">
        <v>43011</v>
      </c>
      <c r="C14">
        <v>24.2</v>
      </c>
      <c r="D14">
        <v>23.7</v>
      </c>
      <c r="E14">
        <v>597</v>
      </c>
      <c r="F14">
        <v>57</v>
      </c>
      <c r="L14">
        <v>638</v>
      </c>
      <c r="M14">
        <v>6</v>
      </c>
      <c r="N14">
        <v>26.9</v>
      </c>
    </row>
    <row r="15" spans="2:18">
      <c r="B15" s="1">
        <v>43024</v>
      </c>
      <c r="C15">
        <v>21.7</v>
      </c>
      <c r="D15">
        <v>21</v>
      </c>
      <c r="L15">
        <v>565</v>
      </c>
      <c r="M15">
        <v>0</v>
      </c>
      <c r="N15">
        <v>26.9</v>
      </c>
    </row>
    <row r="16" spans="2:18">
      <c r="B16" s="1">
        <v>43037</v>
      </c>
      <c r="C16">
        <v>22.7</v>
      </c>
      <c r="D16">
        <v>21.2</v>
      </c>
      <c r="E16">
        <v>546</v>
      </c>
      <c r="F16">
        <v>62</v>
      </c>
      <c r="H16">
        <v>577</v>
      </c>
      <c r="I16">
        <v>0</v>
      </c>
      <c r="L16">
        <v>588</v>
      </c>
      <c r="M16">
        <v>0</v>
      </c>
      <c r="N16">
        <v>27.7</v>
      </c>
    </row>
    <row r="17" spans="2:17">
      <c r="B17" s="1">
        <v>43054</v>
      </c>
      <c r="C17">
        <v>23.2</v>
      </c>
      <c r="D17" s="8">
        <f>L17/N17</f>
        <v>21.607142857142858</v>
      </c>
      <c r="E17">
        <v>541</v>
      </c>
      <c r="F17">
        <v>60</v>
      </c>
      <c r="H17">
        <v>589</v>
      </c>
      <c r="I17">
        <v>0</v>
      </c>
      <c r="L17">
        <v>605</v>
      </c>
      <c r="M17">
        <v>0</v>
      </c>
      <c r="N17" s="2">
        <v>28</v>
      </c>
      <c r="O17" s="2"/>
    </row>
    <row r="18" spans="2:17">
      <c r="B18" s="1">
        <v>43068</v>
      </c>
      <c r="C18">
        <v>21.7</v>
      </c>
      <c r="D18" s="8">
        <f>L18/N18</f>
        <v>20.223048327137548</v>
      </c>
      <c r="E18">
        <v>511</v>
      </c>
      <c r="F18">
        <v>58</v>
      </c>
      <c r="L18">
        <v>544</v>
      </c>
      <c r="N18">
        <v>26.9</v>
      </c>
    </row>
    <row r="19" spans="2:17">
      <c r="B19" s="1">
        <v>43082</v>
      </c>
      <c r="C19">
        <v>20.6</v>
      </c>
      <c r="D19">
        <v>19.600000000000001</v>
      </c>
      <c r="E19">
        <v>492</v>
      </c>
      <c r="F19">
        <v>52</v>
      </c>
      <c r="H19">
        <v>531</v>
      </c>
      <c r="I19">
        <v>0</v>
      </c>
      <c r="L19">
        <v>535</v>
      </c>
      <c r="M19">
        <v>0</v>
      </c>
      <c r="N19">
        <v>27.35</v>
      </c>
      <c r="P19">
        <v>21</v>
      </c>
      <c r="Q19">
        <v>550</v>
      </c>
    </row>
    <row r="20" spans="2:17">
      <c r="B20" s="1">
        <v>43098</v>
      </c>
      <c r="C20">
        <v>19.899999999999999</v>
      </c>
      <c r="D20">
        <v>18.600000000000001</v>
      </c>
      <c r="E20">
        <v>478</v>
      </c>
      <c r="F20">
        <v>51</v>
      </c>
      <c r="H20">
        <v>511</v>
      </c>
      <c r="I20">
        <v>0</v>
      </c>
      <c r="L20">
        <v>512</v>
      </c>
      <c r="M20">
        <v>0</v>
      </c>
      <c r="N20">
        <v>27.6</v>
      </c>
      <c r="P20" s="9">
        <v>20</v>
      </c>
      <c r="Q20" s="9">
        <v>520</v>
      </c>
    </row>
    <row r="21" spans="2:17">
      <c r="B21" s="1">
        <v>43114</v>
      </c>
      <c r="C21">
        <v>20.399999999999999</v>
      </c>
      <c r="D21">
        <v>19.5</v>
      </c>
      <c r="J21">
        <v>10</v>
      </c>
      <c r="L21">
        <v>711</v>
      </c>
      <c r="M21">
        <v>27</v>
      </c>
      <c r="N21">
        <v>26.4</v>
      </c>
    </row>
    <row r="22" spans="2:17">
      <c r="B22" s="1">
        <v>43128</v>
      </c>
      <c r="C22">
        <v>20.3</v>
      </c>
      <c r="D22">
        <v>19.399999999999999</v>
      </c>
      <c r="E22">
        <v>489</v>
      </c>
      <c r="F22">
        <v>55</v>
      </c>
      <c r="H22">
        <v>527</v>
      </c>
      <c r="I22">
        <v>0</v>
      </c>
      <c r="L22">
        <v>535</v>
      </c>
      <c r="M22">
        <v>0</v>
      </c>
      <c r="N22">
        <v>27.6</v>
      </c>
    </row>
    <row r="23" spans="2:17">
      <c r="B23" s="1">
        <v>43143</v>
      </c>
      <c r="C23">
        <v>20.9</v>
      </c>
      <c r="D23">
        <v>19.7</v>
      </c>
      <c r="E23">
        <v>508</v>
      </c>
      <c r="F23">
        <v>52</v>
      </c>
      <c r="H23">
        <v>540</v>
      </c>
      <c r="I23">
        <v>0</v>
      </c>
      <c r="L23">
        <v>550</v>
      </c>
      <c r="M23">
        <v>0</v>
      </c>
      <c r="N23">
        <v>27.9</v>
      </c>
    </row>
    <row r="24" spans="2:17">
      <c r="B24" s="1">
        <v>43162</v>
      </c>
      <c r="C24">
        <v>22.5</v>
      </c>
      <c r="D24">
        <v>22</v>
      </c>
      <c r="E24">
        <v>541</v>
      </c>
      <c r="F24">
        <v>53</v>
      </c>
      <c r="H24">
        <v>587</v>
      </c>
      <c r="I24">
        <v>0</v>
      </c>
      <c r="J24">
        <v>6</v>
      </c>
      <c r="L24">
        <v>717</v>
      </c>
      <c r="M24">
        <v>0</v>
      </c>
      <c r="N24">
        <v>26.6</v>
      </c>
      <c r="P24">
        <v>22.5</v>
      </c>
      <c r="Q24">
        <v>600</v>
      </c>
    </row>
    <row r="25" spans="2:17">
      <c r="B25" s="1">
        <v>43178</v>
      </c>
      <c r="C25">
        <v>21.2</v>
      </c>
      <c r="D25">
        <v>19.2</v>
      </c>
      <c r="E25">
        <v>491</v>
      </c>
      <c r="F25">
        <v>57</v>
      </c>
      <c r="H25">
        <v>520</v>
      </c>
      <c r="I25">
        <v>0</v>
      </c>
      <c r="J25">
        <v>3</v>
      </c>
      <c r="L25">
        <v>570</v>
      </c>
      <c r="M25">
        <v>0</v>
      </c>
      <c r="N25">
        <v>26.7</v>
      </c>
    </row>
    <row r="26" spans="2:17">
      <c r="B26" s="1">
        <v>43194</v>
      </c>
      <c r="C26">
        <v>22.4</v>
      </c>
      <c r="D26">
        <v>20.7</v>
      </c>
      <c r="E26">
        <v>543</v>
      </c>
      <c r="F26">
        <v>58</v>
      </c>
      <c r="L26">
        <v>568</v>
      </c>
      <c r="M26">
        <v>9</v>
      </c>
      <c r="N26">
        <v>27.5</v>
      </c>
    </row>
    <row r="27" spans="2:17">
      <c r="B27" s="1">
        <v>43208</v>
      </c>
      <c r="C27">
        <v>26.5</v>
      </c>
      <c r="D27">
        <v>25.1</v>
      </c>
      <c r="E27">
        <v>646</v>
      </c>
      <c r="F27">
        <v>58</v>
      </c>
      <c r="L27">
        <v>671</v>
      </c>
      <c r="M27">
        <v>30</v>
      </c>
      <c r="N27">
        <v>26.7</v>
      </c>
    </row>
    <row r="28" spans="2:17">
      <c r="B28" s="1">
        <v>43223</v>
      </c>
      <c r="C28">
        <v>24.6</v>
      </c>
      <c r="D28">
        <v>23.1</v>
      </c>
      <c r="E28">
        <v>596</v>
      </c>
      <c r="F28">
        <v>67</v>
      </c>
      <c r="L28">
        <v>617</v>
      </c>
      <c r="M28">
        <v>36</v>
      </c>
      <c r="N28">
        <v>26.7</v>
      </c>
    </row>
    <row r="29" spans="2:17">
      <c r="B29" s="1">
        <v>43240</v>
      </c>
      <c r="C29">
        <v>24.6</v>
      </c>
      <c r="D29">
        <v>23.9</v>
      </c>
      <c r="E29">
        <v>605</v>
      </c>
      <c r="F29">
        <v>61</v>
      </c>
      <c r="L29">
        <v>611</v>
      </c>
      <c r="M29">
        <v>50</v>
      </c>
      <c r="N29">
        <v>25.5</v>
      </c>
    </row>
    <row r="30" spans="2:17">
      <c r="B30" s="1">
        <v>43254</v>
      </c>
      <c r="C30">
        <v>26.1</v>
      </c>
      <c r="D30">
        <v>24.3</v>
      </c>
      <c r="E30">
        <v>621</v>
      </c>
      <c r="F30">
        <v>67</v>
      </c>
      <c r="H30">
        <v>678</v>
      </c>
      <c r="I30">
        <v>0</v>
      </c>
      <c r="L30">
        <v>691</v>
      </c>
      <c r="M30">
        <v>0</v>
      </c>
      <c r="N30" s="5">
        <v>28.45</v>
      </c>
      <c r="O30" s="5"/>
    </row>
    <row r="31" spans="2:17">
      <c r="B31" s="1">
        <v>43271</v>
      </c>
      <c r="C31">
        <v>23.3</v>
      </c>
      <c r="D31">
        <v>22.6</v>
      </c>
      <c r="L31">
        <v>581</v>
      </c>
      <c r="M31">
        <v>42</v>
      </c>
      <c r="N31">
        <v>25.7</v>
      </c>
    </row>
    <row r="32" spans="2:17">
      <c r="B32" s="1">
        <v>43285</v>
      </c>
      <c r="C32">
        <v>24</v>
      </c>
      <c r="D32">
        <v>23.1</v>
      </c>
      <c r="E32">
        <v>586</v>
      </c>
      <c r="F32">
        <v>48</v>
      </c>
      <c r="L32">
        <v>618</v>
      </c>
      <c r="M32">
        <v>15</v>
      </c>
      <c r="N32">
        <v>26.8</v>
      </c>
      <c r="P32">
        <v>24</v>
      </c>
      <c r="Q32">
        <v>640</v>
      </c>
    </row>
    <row r="33" spans="2:18">
      <c r="B33" s="1">
        <v>43299</v>
      </c>
      <c r="C33">
        <v>20</v>
      </c>
      <c r="D33">
        <v>18.8</v>
      </c>
      <c r="E33">
        <v>488</v>
      </c>
      <c r="F33">
        <v>53</v>
      </c>
      <c r="H33">
        <v>526</v>
      </c>
      <c r="I33">
        <v>0</v>
      </c>
      <c r="L33">
        <v>527</v>
      </c>
      <c r="M33">
        <v>0</v>
      </c>
      <c r="N33">
        <v>28</v>
      </c>
      <c r="P33">
        <v>20</v>
      </c>
      <c r="Q33">
        <v>530</v>
      </c>
    </row>
    <row r="34" spans="2:18">
      <c r="B34" s="1">
        <v>43317</v>
      </c>
      <c r="C34">
        <v>19.899999999999999</v>
      </c>
      <c r="D34">
        <v>19.100000000000001</v>
      </c>
      <c r="E34">
        <v>501</v>
      </c>
      <c r="F34">
        <v>57</v>
      </c>
      <c r="H34">
        <v>527</v>
      </c>
      <c r="I34">
        <v>20</v>
      </c>
      <c r="J34">
        <v>4</v>
      </c>
      <c r="L34">
        <v>602</v>
      </c>
      <c r="M34">
        <v>20</v>
      </c>
      <c r="N34">
        <v>27.5</v>
      </c>
      <c r="P34">
        <v>20</v>
      </c>
      <c r="Q34">
        <v>540</v>
      </c>
      <c r="R34" t="s">
        <v>13</v>
      </c>
    </row>
    <row r="35" spans="2:18">
      <c r="B35" s="1">
        <v>43334</v>
      </c>
      <c r="C35">
        <v>21.7</v>
      </c>
      <c r="D35">
        <v>21.1</v>
      </c>
      <c r="E35">
        <v>575</v>
      </c>
      <c r="F35">
        <v>0</v>
      </c>
      <c r="H35">
        <v>587</v>
      </c>
      <c r="I35">
        <v>0</v>
      </c>
      <c r="J35">
        <v>3</v>
      </c>
      <c r="L35">
        <v>636</v>
      </c>
      <c r="M35">
        <v>0</v>
      </c>
      <c r="N35">
        <v>27.2</v>
      </c>
      <c r="P35">
        <v>22</v>
      </c>
      <c r="Q35">
        <v>600</v>
      </c>
    </row>
    <row r="36" spans="2:18">
      <c r="B36" s="1">
        <v>43350</v>
      </c>
      <c r="C36">
        <v>18</v>
      </c>
      <c r="D36">
        <v>17.3</v>
      </c>
      <c r="L36">
        <v>415</v>
      </c>
      <c r="M36">
        <v>96</v>
      </c>
      <c r="N36">
        <v>24</v>
      </c>
    </row>
    <row r="37" spans="2:18">
      <c r="B37" s="1">
        <v>43359</v>
      </c>
      <c r="C37">
        <v>20.2</v>
      </c>
      <c r="D37">
        <v>18.8</v>
      </c>
      <c r="E37">
        <v>495</v>
      </c>
      <c r="F37">
        <v>53</v>
      </c>
      <c r="L37">
        <v>503</v>
      </c>
      <c r="M37">
        <v>40</v>
      </c>
      <c r="N37">
        <v>26.7</v>
      </c>
    </row>
    <row r="38" spans="2:18">
      <c r="B38" s="1">
        <v>43376</v>
      </c>
      <c r="C38">
        <v>23.5</v>
      </c>
      <c r="D38">
        <v>22.5</v>
      </c>
      <c r="E38">
        <v>578</v>
      </c>
      <c r="F38">
        <v>53</v>
      </c>
      <c r="L38">
        <v>591</v>
      </c>
      <c r="M38">
        <v>41</v>
      </c>
      <c r="N38">
        <v>26.3</v>
      </c>
      <c r="P38">
        <v>23.5</v>
      </c>
      <c r="Q38">
        <v>630</v>
      </c>
    </row>
    <row r="39" spans="2:18">
      <c r="B39" s="1">
        <v>43393</v>
      </c>
      <c r="C39">
        <v>24.2</v>
      </c>
      <c r="D39">
        <v>23.3</v>
      </c>
      <c r="E39">
        <v>602</v>
      </c>
      <c r="F39">
        <v>57</v>
      </c>
      <c r="L39">
        <v>620</v>
      </c>
      <c r="M39">
        <v>32</v>
      </c>
      <c r="N39">
        <v>26.57</v>
      </c>
    </row>
    <row r="40" spans="2:18">
      <c r="B40" s="1">
        <v>43404</v>
      </c>
      <c r="C40">
        <v>24.3</v>
      </c>
      <c r="D40">
        <v>23.2</v>
      </c>
      <c r="E40">
        <v>585</v>
      </c>
      <c r="F40">
        <v>58</v>
      </c>
      <c r="H40">
        <v>635</v>
      </c>
      <c r="I40">
        <v>0</v>
      </c>
      <c r="L40">
        <v>645</v>
      </c>
      <c r="M40">
        <v>0</v>
      </c>
      <c r="N40">
        <v>27.8</v>
      </c>
    </row>
    <row r="41" spans="2:18">
      <c r="B41" s="1">
        <v>43425</v>
      </c>
      <c r="C41">
        <v>22.9</v>
      </c>
      <c r="D41">
        <v>21.7</v>
      </c>
      <c r="H41">
        <v>592</v>
      </c>
      <c r="I41">
        <v>0</v>
      </c>
      <c r="L41">
        <v>593</v>
      </c>
      <c r="M41">
        <v>0</v>
      </c>
      <c r="N41">
        <v>27.3</v>
      </c>
    </row>
    <row r="42" spans="2:18">
      <c r="B42" s="1">
        <v>43443</v>
      </c>
      <c r="C42">
        <v>21.8</v>
      </c>
      <c r="D42">
        <v>20.5</v>
      </c>
      <c r="E42">
        <v>568</v>
      </c>
      <c r="F42">
        <v>0</v>
      </c>
      <c r="H42">
        <v>575</v>
      </c>
      <c r="I42">
        <v>0</v>
      </c>
      <c r="J42">
        <v>2</v>
      </c>
      <c r="L42">
        <v>604</v>
      </c>
      <c r="M42">
        <v>0</v>
      </c>
      <c r="N42">
        <v>27.4</v>
      </c>
    </row>
    <row r="43" spans="2:18">
      <c r="B43" s="1">
        <v>43458</v>
      </c>
      <c r="C43">
        <v>20.9</v>
      </c>
      <c r="D43">
        <v>19.399999999999999</v>
      </c>
      <c r="E43">
        <v>500</v>
      </c>
      <c r="F43">
        <v>55</v>
      </c>
      <c r="L43">
        <v>502</v>
      </c>
      <c r="M43">
        <v>49</v>
      </c>
      <c r="N43">
        <v>25.9</v>
      </c>
    </row>
    <row r="44" spans="2:18">
      <c r="B44" s="1">
        <v>43471</v>
      </c>
      <c r="C44">
        <v>20.5</v>
      </c>
      <c r="D44" s="8">
        <f t="shared" ref="D44:D60" si="0">L44/N44</f>
        <v>19.247952345495161</v>
      </c>
      <c r="E44">
        <v>501</v>
      </c>
      <c r="F44">
        <v>54</v>
      </c>
      <c r="L44">
        <v>517</v>
      </c>
      <c r="M44">
        <v>20</v>
      </c>
      <c r="N44">
        <v>26.86</v>
      </c>
    </row>
    <row r="45" spans="2:18">
      <c r="B45" s="1">
        <v>43485</v>
      </c>
      <c r="C45">
        <v>21.7</v>
      </c>
      <c r="D45" s="8">
        <f t="shared" si="0"/>
        <v>20.511811023622048</v>
      </c>
      <c r="L45">
        <v>521</v>
      </c>
      <c r="M45">
        <v>49</v>
      </c>
      <c r="N45">
        <v>25.4</v>
      </c>
    </row>
    <row r="46" spans="2:18">
      <c r="B46" s="1">
        <v>43498</v>
      </c>
      <c r="C46">
        <v>21</v>
      </c>
      <c r="D46" s="8">
        <f t="shared" si="0"/>
        <v>20.12440541529455</v>
      </c>
      <c r="E46">
        <v>501</v>
      </c>
      <c r="F46">
        <v>54</v>
      </c>
      <c r="H46">
        <v>547</v>
      </c>
      <c r="I46">
        <v>0</v>
      </c>
      <c r="L46">
        <v>550</v>
      </c>
      <c r="M46">
        <v>0</v>
      </c>
      <c r="N46">
        <v>27.33</v>
      </c>
      <c r="P46">
        <v>21</v>
      </c>
      <c r="Q46">
        <v>550</v>
      </c>
    </row>
    <row r="47" spans="2:18">
      <c r="B47" s="1">
        <v>43509</v>
      </c>
      <c r="C47">
        <v>21.5</v>
      </c>
      <c r="D47" s="8">
        <f t="shared" si="0"/>
        <v>20.038314176245208</v>
      </c>
      <c r="E47">
        <v>511</v>
      </c>
      <c r="F47">
        <v>48</v>
      </c>
      <c r="L47">
        <v>523</v>
      </c>
      <c r="M47">
        <v>33</v>
      </c>
      <c r="N47">
        <v>26.1</v>
      </c>
    </row>
    <row r="48" spans="2:18">
      <c r="B48" s="1">
        <v>43524</v>
      </c>
      <c r="C48">
        <v>20.5</v>
      </c>
      <c r="D48" s="8">
        <f t="shared" si="0"/>
        <v>19.300184162062617</v>
      </c>
      <c r="L48">
        <v>524</v>
      </c>
      <c r="M48">
        <v>17</v>
      </c>
      <c r="N48">
        <v>27.15</v>
      </c>
    </row>
    <row r="49" spans="2:22">
      <c r="B49" s="1">
        <v>43532</v>
      </c>
      <c r="C49">
        <v>23.1</v>
      </c>
      <c r="D49" s="8">
        <f t="shared" si="0"/>
        <v>21.863799283154123</v>
      </c>
      <c r="H49">
        <v>605</v>
      </c>
      <c r="I49">
        <v>0</v>
      </c>
      <c r="L49">
        <v>610</v>
      </c>
      <c r="M49">
        <v>0</v>
      </c>
      <c r="N49">
        <v>27.9</v>
      </c>
    </row>
    <row r="50" spans="2:22">
      <c r="B50" s="1">
        <v>43554</v>
      </c>
      <c r="C50">
        <v>20.6</v>
      </c>
      <c r="D50" s="8">
        <f t="shared" si="0"/>
        <v>19.883268482490273</v>
      </c>
      <c r="E50">
        <v>496</v>
      </c>
      <c r="F50">
        <v>47</v>
      </c>
      <c r="L50">
        <v>511</v>
      </c>
      <c r="M50">
        <v>29</v>
      </c>
      <c r="N50">
        <v>25.7</v>
      </c>
    </row>
    <row r="51" spans="2:22">
      <c r="B51" s="1">
        <v>43568</v>
      </c>
      <c r="C51">
        <v>22.7</v>
      </c>
      <c r="D51" s="8">
        <f t="shared" si="0"/>
        <v>20.937610151568556</v>
      </c>
      <c r="H51">
        <v>583</v>
      </c>
      <c r="I51">
        <v>0</v>
      </c>
      <c r="L51">
        <v>594</v>
      </c>
      <c r="M51">
        <v>0</v>
      </c>
      <c r="N51">
        <v>28.37</v>
      </c>
    </row>
    <row r="52" spans="2:22">
      <c r="B52" s="1">
        <v>43597</v>
      </c>
      <c r="C52">
        <v>21.5</v>
      </c>
      <c r="D52" s="8">
        <f t="shared" si="0"/>
        <v>20.257352941176471</v>
      </c>
      <c r="E52">
        <v>528</v>
      </c>
      <c r="F52">
        <v>61</v>
      </c>
      <c r="L52">
        <v>551</v>
      </c>
      <c r="M52">
        <v>17</v>
      </c>
      <c r="N52">
        <v>27.2</v>
      </c>
      <c r="R52" s="10"/>
      <c r="S52" s="10"/>
      <c r="T52" s="10"/>
      <c r="U52" s="10"/>
      <c r="V52" s="10"/>
    </row>
    <row r="53" spans="2:22">
      <c r="B53" s="1">
        <v>43617</v>
      </c>
      <c r="C53">
        <v>25</v>
      </c>
      <c r="D53" s="8">
        <f t="shared" si="0"/>
        <v>24.132841328413281</v>
      </c>
      <c r="E53">
        <v>614</v>
      </c>
      <c r="F53">
        <v>56</v>
      </c>
      <c r="L53">
        <v>654</v>
      </c>
      <c r="N53">
        <v>27.1</v>
      </c>
      <c r="R53" s="1"/>
    </row>
    <row r="54" spans="2:22">
      <c r="B54" s="1">
        <v>43635</v>
      </c>
      <c r="C54">
        <v>26.3</v>
      </c>
      <c r="D54" s="8">
        <f t="shared" si="0"/>
        <v>24.807056229327454</v>
      </c>
      <c r="E54">
        <v>632</v>
      </c>
      <c r="F54">
        <v>55</v>
      </c>
      <c r="L54">
        <v>675</v>
      </c>
      <c r="M54">
        <v>15</v>
      </c>
      <c r="N54">
        <v>27.21</v>
      </c>
      <c r="R54" s="1"/>
      <c r="V54" s="8"/>
    </row>
    <row r="55" spans="2:22">
      <c r="B55" s="1">
        <v>43649</v>
      </c>
      <c r="C55">
        <v>24.2</v>
      </c>
      <c r="D55" s="8">
        <f t="shared" si="0"/>
        <v>23.195691202872531</v>
      </c>
      <c r="E55">
        <v>593</v>
      </c>
      <c r="F55">
        <v>64</v>
      </c>
      <c r="H55">
        <v>641</v>
      </c>
      <c r="I55">
        <v>0</v>
      </c>
      <c r="L55">
        <v>646</v>
      </c>
      <c r="M55">
        <v>0</v>
      </c>
      <c r="N55">
        <v>27.85</v>
      </c>
      <c r="R55" s="1"/>
      <c r="V55" s="8"/>
    </row>
    <row r="56" spans="2:22">
      <c r="B56" s="1">
        <v>43670</v>
      </c>
      <c r="C56">
        <v>22.7</v>
      </c>
      <c r="D56" s="8">
        <f t="shared" si="0"/>
        <v>21.58671586715867</v>
      </c>
      <c r="E56">
        <v>554</v>
      </c>
      <c r="F56">
        <v>61</v>
      </c>
      <c r="L56">
        <v>585</v>
      </c>
      <c r="M56">
        <v>20</v>
      </c>
      <c r="N56">
        <v>27.1</v>
      </c>
      <c r="R56" s="1"/>
      <c r="V56" s="8"/>
    </row>
    <row r="57" spans="2:22">
      <c r="B57" s="1">
        <v>43680</v>
      </c>
      <c r="C57">
        <v>19.5</v>
      </c>
      <c r="D57" s="8">
        <f t="shared" si="0"/>
        <v>18.16168327796235</v>
      </c>
      <c r="L57">
        <v>328</v>
      </c>
      <c r="M57">
        <v>295</v>
      </c>
      <c r="N57">
        <v>18.059999999999999</v>
      </c>
      <c r="R57" s="1"/>
      <c r="V57" s="8"/>
    </row>
    <row r="58" spans="2:22">
      <c r="B58" s="1">
        <v>43685</v>
      </c>
      <c r="C58">
        <v>21.9</v>
      </c>
      <c r="D58" s="8">
        <f t="shared" si="0"/>
        <v>21.580188679245285</v>
      </c>
      <c r="L58">
        <v>915</v>
      </c>
      <c r="M58">
        <v>22</v>
      </c>
      <c r="N58">
        <f>27.4+15</f>
        <v>42.4</v>
      </c>
      <c r="P58" t="s">
        <v>14</v>
      </c>
      <c r="Q58" t="s">
        <v>15</v>
      </c>
    </row>
    <row r="59" spans="2:22">
      <c r="B59" s="1">
        <v>43695</v>
      </c>
      <c r="C59">
        <v>21.4</v>
      </c>
      <c r="D59" s="8">
        <f t="shared" si="0"/>
        <v>21.270199173243142</v>
      </c>
      <c r="E59">
        <v>548</v>
      </c>
      <c r="F59">
        <v>61</v>
      </c>
      <c r="L59">
        <v>566</v>
      </c>
      <c r="M59">
        <v>24</v>
      </c>
      <c r="N59">
        <v>26.61</v>
      </c>
      <c r="P59" t="s">
        <v>14</v>
      </c>
      <c r="Q59" t="s">
        <v>16</v>
      </c>
    </row>
    <row r="60" spans="2:22">
      <c r="B60" s="1">
        <v>43708</v>
      </c>
      <c r="C60">
        <v>21.7</v>
      </c>
      <c r="D60" s="8">
        <f t="shared" si="0"/>
        <v>21.128871128871129</v>
      </c>
      <c r="L60">
        <v>423</v>
      </c>
      <c r="N60">
        <v>20.02</v>
      </c>
    </row>
    <row r="61" spans="2:22">
      <c r="B61" s="1">
        <v>43726</v>
      </c>
      <c r="C61">
        <v>21.3</v>
      </c>
      <c r="D61" s="8">
        <v>20.3</v>
      </c>
      <c r="E61">
        <v>520</v>
      </c>
      <c r="F61">
        <v>57</v>
      </c>
      <c r="L61">
        <v>536</v>
      </c>
      <c r="M61">
        <v>27</v>
      </c>
      <c r="N61">
        <v>26.46</v>
      </c>
      <c r="R61" s="10"/>
      <c r="S61" s="10"/>
      <c r="T61" s="10"/>
      <c r="U61" s="10"/>
      <c r="V61" s="10"/>
    </row>
    <row r="62" spans="2:22">
      <c r="B62" s="1">
        <v>43736</v>
      </c>
      <c r="C62">
        <v>23.2</v>
      </c>
      <c r="D62" s="8">
        <v>22.6</v>
      </c>
      <c r="E62">
        <v>577</v>
      </c>
      <c r="F62">
        <v>57</v>
      </c>
      <c r="H62">
        <v>614</v>
      </c>
      <c r="I62">
        <v>0</v>
      </c>
      <c r="L62">
        <v>622</v>
      </c>
      <c r="M62">
        <v>0</v>
      </c>
      <c r="N62">
        <v>27.45</v>
      </c>
      <c r="R62" s="1"/>
    </row>
    <row r="63" spans="2:22">
      <c r="B63" s="1">
        <v>43757</v>
      </c>
      <c r="C63">
        <v>24.5</v>
      </c>
      <c r="D63" s="8">
        <f t="shared" ref="D63:D79" si="1">L63/N63</f>
        <v>22.930609369496302</v>
      </c>
      <c r="L63">
        <v>651</v>
      </c>
      <c r="M63">
        <v>0</v>
      </c>
      <c r="N63">
        <v>28.39</v>
      </c>
      <c r="R63" s="1"/>
      <c r="V63" s="8"/>
    </row>
    <row r="64" spans="2:22">
      <c r="B64" s="1">
        <v>43771</v>
      </c>
      <c r="C64">
        <v>24.7</v>
      </c>
      <c r="D64" s="8">
        <f t="shared" si="1"/>
        <v>23.37322363500374</v>
      </c>
      <c r="E64">
        <v>599</v>
      </c>
      <c r="F64">
        <v>61</v>
      </c>
      <c r="L64">
        <v>625</v>
      </c>
      <c r="M64">
        <v>11</v>
      </c>
      <c r="N64">
        <v>26.74</v>
      </c>
      <c r="R64" s="1"/>
      <c r="V64" s="8"/>
    </row>
    <row r="65" spans="2:22">
      <c r="B65" s="1">
        <v>43792</v>
      </c>
      <c r="C65">
        <v>22</v>
      </c>
      <c r="D65" s="8">
        <f t="shared" si="1"/>
        <v>20.486111111111111</v>
      </c>
      <c r="F65">
        <v>51</v>
      </c>
      <c r="L65">
        <v>590</v>
      </c>
      <c r="M65">
        <v>0</v>
      </c>
      <c r="N65">
        <f>26.8+2</f>
        <v>28.8</v>
      </c>
      <c r="R65" s="1"/>
      <c r="V65" s="8"/>
    </row>
    <row r="66" spans="2:22">
      <c r="B66" s="1">
        <v>43807</v>
      </c>
      <c r="C66">
        <v>21.9</v>
      </c>
      <c r="D66" s="8">
        <f t="shared" si="1"/>
        <v>20.666666666666668</v>
      </c>
      <c r="L66">
        <v>558</v>
      </c>
      <c r="M66">
        <v>5</v>
      </c>
      <c r="N66">
        <v>27</v>
      </c>
      <c r="R66" s="1"/>
      <c r="V66" s="8"/>
    </row>
    <row r="67" spans="2:22">
      <c r="B67" s="1">
        <v>43821</v>
      </c>
      <c r="C67">
        <v>21.6</v>
      </c>
      <c r="D67" s="8">
        <f t="shared" si="1"/>
        <v>20.181159420289855</v>
      </c>
      <c r="E67">
        <v>503</v>
      </c>
      <c r="F67">
        <v>57</v>
      </c>
      <c r="H67">
        <v>555</v>
      </c>
      <c r="I67">
        <v>0</v>
      </c>
      <c r="L67">
        <v>557</v>
      </c>
      <c r="M67">
        <v>0</v>
      </c>
      <c r="N67">
        <v>27.6</v>
      </c>
      <c r="R67" s="1"/>
      <c r="V67" s="8"/>
    </row>
    <row r="68" spans="2:22">
      <c r="B68" s="1">
        <v>43842</v>
      </c>
      <c r="C68">
        <v>20.2</v>
      </c>
      <c r="D68" s="8">
        <f t="shared" si="1"/>
        <v>19.518518518518519</v>
      </c>
      <c r="H68">
        <v>521</v>
      </c>
      <c r="I68">
        <v>0</v>
      </c>
      <c r="L68">
        <v>527</v>
      </c>
      <c r="M68">
        <v>0</v>
      </c>
      <c r="N68">
        <v>27</v>
      </c>
      <c r="R68" s="1"/>
      <c r="V68" s="8"/>
    </row>
    <row r="69" spans="2:22">
      <c r="B69" s="1">
        <v>43858</v>
      </c>
      <c r="C69">
        <v>22.6</v>
      </c>
      <c r="D69" s="8">
        <f t="shared" si="1"/>
        <v>20.517560073937155</v>
      </c>
      <c r="L69">
        <v>555</v>
      </c>
      <c r="M69">
        <v>18</v>
      </c>
      <c r="N69">
        <v>27.05</v>
      </c>
      <c r="R69" s="1"/>
      <c r="V69" s="8"/>
    </row>
    <row r="70" spans="2:22">
      <c r="B70" s="1">
        <v>43866</v>
      </c>
      <c r="C70">
        <v>23</v>
      </c>
      <c r="D70" s="8">
        <f t="shared" si="1"/>
        <v>21.981170691772412</v>
      </c>
      <c r="L70">
        <v>537</v>
      </c>
      <c r="M70">
        <v>75</v>
      </c>
      <c r="N70">
        <v>24.43</v>
      </c>
      <c r="R70" s="1"/>
      <c r="V70" s="8"/>
    </row>
    <row r="71" spans="2:22">
      <c r="B71" s="1">
        <v>43883</v>
      </c>
      <c r="C71">
        <v>21.1</v>
      </c>
      <c r="D71" s="8">
        <f t="shared" si="1"/>
        <v>19.781461944235119</v>
      </c>
      <c r="E71">
        <v>514</v>
      </c>
      <c r="F71">
        <v>59</v>
      </c>
      <c r="L71">
        <v>525</v>
      </c>
      <c r="M71">
        <v>33</v>
      </c>
      <c r="N71">
        <v>26.54</v>
      </c>
      <c r="R71" s="1"/>
      <c r="V71" s="8"/>
    </row>
    <row r="72" spans="2:22">
      <c r="B72" s="1">
        <v>43898</v>
      </c>
      <c r="C72">
        <v>21.6</v>
      </c>
      <c r="D72" s="8">
        <f t="shared" si="1"/>
        <v>20.431372549019606</v>
      </c>
      <c r="L72">
        <v>521</v>
      </c>
      <c r="M72">
        <v>59</v>
      </c>
      <c r="N72">
        <v>25.5</v>
      </c>
      <c r="R72" s="1"/>
      <c r="V72" s="8"/>
    </row>
    <row r="73" spans="2:22">
      <c r="B73" s="1">
        <v>43915</v>
      </c>
      <c r="C73">
        <v>20.9</v>
      </c>
      <c r="D73" s="8">
        <f t="shared" si="1"/>
        <v>19.633699633699631</v>
      </c>
      <c r="F73">
        <v>57</v>
      </c>
      <c r="L73">
        <v>536</v>
      </c>
      <c r="M73">
        <v>10</v>
      </c>
      <c r="N73">
        <v>27.3</v>
      </c>
      <c r="R73" s="1"/>
      <c r="V73" s="8"/>
    </row>
    <row r="74" spans="2:22">
      <c r="B74" s="1">
        <v>43933</v>
      </c>
      <c r="C74">
        <v>22.2</v>
      </c>
      <c r="D74" s="8">
        <f t="shared" si="1"/>
        <v>21.275783040488925</v>
      </c>
      <c r="L74">
        <v>557</v>
      </c>
      <c r="M74">
        <v>21</v>
      </c>
      <c r="N74">
        <v>26.18</v>
      </c>
      <c r="R74" s="1"/>
      <c r="V74" s="8"/>
    </row>
    <row r="75" spans="2:22">
      <c r="B75" s="1">
        <v>43968</v>
      </c>
      <c r="C75">
        <v>19.5</v>
      </c>
      <c r="D75" s="8">
        <f t="shared" si="1"/>
        <v>17.050859860958653</v>
      </c>
      <c r="L75">
        <v>466</v>
      </c>
      <c r="M75">
        <v>43</v>
      </c>
      <c r="N75">
        <v>27.33</v>
      </c>
    </row>
    <row r="76" spans="2:22">
      <c r="B76" s="1">
        <v>43992</v>
      </c>
      <c r="C76">
        <v>22.7</v>
      </c>
      <c r="D76" s="8">
        <f t="shared" si="1"/>
        <v>22.307692307692307</v>
      </c>
      <c r="E76">
        <v>575</v>
      </c>
      <c r="F76">
        <v>58</v>
      </c>
      <c r="L76">
        <v>580</v>
      </c>
      <c r="M76">
        <v>50</v>
      </c>
      <c r="N76">
        <v>26</v>
      </c>
      <c r="P76" s="11" t="s">
        <v>17</v>
      </c>
    </row>
    <row r="77" spans="2:22">
      <c r="B77" s="1">
        <v>44009</v>
      </c>
      <c r="C77">
        <v>22.5</v>
      </c>
      <c r="D77" s="8">
        <f t="shared" si="1"/>
        <v>21.48014440433213</v>
      </c>
      <c r="E77">
        <v>558</v>
      </c>
      <c r="F77">
        <v>58</v>
      </c>
      <c r="H77">
        <v>593</v>
      </c>
      <c r="I77">
        <v>0</v>
      </c>
      <c r="L77">
        <v>595</v>
      </c>
      <c r="M77">
        <v>0</v>
      </c>
      <c r="N77">
        <v>27.7</v>
      </c>
    </row>
    <row r="78" spans="2:22">
      <c r="B78" s="1">
        <v>44023</v>
      </c>
      <c r="C78">
        <v>22.1</v>
      </c>
      <c r="D78" s="8">
        <f t="shared" si="1"/>
        <v>21.156716417910449</v>
      </c>
      <c r="L78">
        <v>567</v>
      </c>
      <c r="M78">
        <v>27</v>
      </c>
      <c r="N78">
        <v>26.8</v>
      </c>
    </row>
    <row r="79" spans="2:22">
      <c r="B79" s="1">
        <v>44062</v>
      </c>
      <c r="C79">
        <v>18</v>
      </c>
      <c r="D79" s="8">
        <f t="shared" si="1"/>
        <v>17.022032693674486</v>
      </c>
      <c r="H79">
        <v>478</v>
      </c>
      <c r="I79">
        <v>0</v>
      </c>
      <c r="L79">
        <v>479</v>
      </c>
      <c r="M79">
        <v>0</v>
      </c>
      <c r="N79">
        <v>28.14</v>
      </c>
      <c r="R79" s="10"/>
      <c r="S79" s="10"/>
      <c r="T79" s="10"/>
      <c r="U79" s="10"/>
      <c r="V79" s="10"/>
    </row>
    <row r="80" spans="2:22">
      <c r="B80" s="1">
        <v>44079</v>
      </c>
      <c r="C80">
        <v>18.2</v>
      </c>
      <c r="D80" s="8">
        <f t="shared" ref="D80:D116" si="2">L80/(N80+J80)</f>
        <v>17.471042471042473</v>
      </c>
      <c r="E80">
        <v>451</v>
      </c>
      <c r="F80">
        <v>53</v>
      </c>
      <c r="H80">
        <v>541</v>
      </c>
      <c r="I80">
        <v>0</v>
      </c>
      <c r="J80">
        <v>3</v>
      </c>
      <c r="L80">
        <v>543</v>
      </c>
      <c r="M80">
        <v>0</v>
      </c>
      <c r="N80">
        <v>28.08</v>
      </c>
      <c r="R80" s="1"/>
    </row>
    <row r="81" spans="2:22">
      <c r="B81" s="1">
        <v>44095</v>
      </c>
      <c r="C81">
        <v>20.5</v>
      </c>
      <c r="D81" s="8">
        <f t="shared" si="2"/>
        <v>19.485038274182326</v>
      </c>
      <c r="E81">
        <v>508</v>
      </c>
      <c r="F81">
        <v>47</v>
      </c>
      <c r="L81">
        <v>560</v>
      </c>
      <c r="M81">
        <v>0</v>
      </c>
      <c r="N81">
        <f>23.74+5</f>
        <v>28.74</v>
      </c>
      <c r="R81" s="1"/>
      <c r="V81" s="8"/>
    </row>
    <row r="82" spans="2:22">
      <c r="B82" s="1">
        <v>44115</v>
      </c>
      <c r="C82">
        <v>22</v>
      </c>
      <c r="D82" s="8">
        <f t="shared" si="2"/>
        <v>21.019941157240929</v>
      </c>
      <c r="E82">
        <v>553</v>
      </c>
      <c r="F82">
        <v>46</v>
      </c>
      <c r="J82">
        <v>3</v>
      </c>
      <c r="L82">
        <v>643</v>
      </c>
      <c r="M82">
        <v>0</v>
      </c>
      <c r="N82">
        <v>27.59</v>
      </c>
      <c r="R82" s="1"/>
      <c r="V82" s="8"/>
    </row>
    <row r="83" spans="2:22">
      <c r="B83" s="1">
        <v>44136</v>
      </c>
      <c r="C83">
        <v>24.2</v>
      </c>
      <c r="D83" s="8">
        <f t="shared" si="2"/>
        <v>22.682512733446519</v>
      </c>
      <c r="J83">
        <v>2.1</v>
      </c>
      <c r="L83">
        <v>668</v>
      </c>
      <c r="M83">
        <v>0</v>
      </c>
      <c r="N83">
        <v>27.35</v>
      </c>
      <c r="R83" s="1"/>
      <c r="V83" s="8"/>
    </row>
    <row r="84" spans="2:22">
      <c r="B84" s="1">
        <v>44153</v>
      </c>
      <c r="C84">
        <v>22.5</v>
      </c>
      <c r="D84" s="8">
        <f t="shared" si="2"/>
        <v>21.228571428571428</v>
      </c>
      <c r="H84">
        <v>515</v>
      </c>
      <c r="J84">
        <v>8</v>
      </c>
      <c r="L84">
        <v>743</v>
      </c>
      <c r="M84">
        <v>24</v>
      </c>
      <c r="N84">
        <v>27</v>
      </c>
      <c r="R84" s="1"/>
      <c r="V84" s="8"/>
    </row>
    <row r="85" spans="2:22">
      <c r="B85" s="1">
        <v>44167</v>
      </c>
      <c r="C85">
        <v>22.2</v>
      </c>
      <c r="D85" s="8">
        <f t="shared" si="2"/>
        <v>21.08614232209738</v>
      </c>
      <c r="E85">
        <v>547</v>
      </c>
      <c r="F85">
        <v>60</v>
      </c>
      <c r="L85">
        <v>563</v>
      </c>
      <c r="M85">
        <v>26</v>
      </c>
      <c r="N85">
        <v>26.7</v>
      </c>
      <c r="R85" s="1"/>
      <c r="V85" s="8"/>
    </row>
    <row r="86" spans="2:22">
      <c r="B86" s="1">
        <v>44184</v>
      </c>
      <c r="C86">
        <v>19.899999999999999</v>
      </c>
      <c r="D86" s="8">
        <f t="shared" si="2"/>
        <v>18.86726893676164</v>
      </c>
      <c r="H86">
        <v>521</v>
      </c>
      <c r="I86">
        <v>0</v>
      </c>
      <c r="J86">
        <v>2</v>
      </c>
      <c r="L86">
        <v>543</v>
      </c>
      <c r="M86">
        <v>0</v>
      </c>
      <c r="N86">
        <v>26.78</v>
      </c>
      <c r="R86" s="1"/>
      <c r="V86" s="8"/>
    </row>
    <row r="87" spans="2:22">
      <c r="B87" s="1">
        <v>44199</v>
      </c>
      <c r="C87">
        <v>17.5</v>
      </c>
      <c r="D87" s="8">
        <f t="shared" si="2"/>
        <v>16.44736842105263</v>
      </c>
      <c r="L87">
        <v>375</v>
      </c>
      <c r="M87">
        <v>130</v>
      </c>
      <c r="N87">
        <v>22.8</v>
      </c>
      <c r="R87" s="1"/>
      <c r="V87" s="8"/>
    </row>
    <row r="88" spans="2:22">
      <c r="B88" s="1">
        <v>44212</v>
      </c>
      <c r="C88">
        <v>19.600000000000001</v>
      </c>
      <c r="D88" s="8">
        <f t="shared" si="2"/>
        <v>18.75</v>
      </c>
      <c r="E88">
        <v>485</v>
      </c>
      <c r="F88">
        <v>47</v>
      </c>
      <c r="H88">
        <v>518</v>
      </c>
      <c r="I88">
        <v>0</v>
      </c>
      <c r="L88">
        <v>525</v>
      </c>
      <c r="M88">
        <v>0</v>
      </c>
      <c r="N88">
        <v>28</v>
      </c>
      <c r="R88" s="1"/>
      <c r="V88" s="8"/>
    </row>
    <row r="89" spans="2:22">
      <c r="B89" s="1">
        <v>44226</v>
      </c>
      <c r="C89">
        <v>19.8</v>
      </c>
      <c r="D89" s="8">
        <f t="shared" si="2"/>
        <v>19.030390738060781</v>
      </c>
      <c r="H89">
        <v>515</v>
      </c>
      <c r="I89">
        <v>0</v>
      </c>
      <c r="L89">
        <v>526</v>
      </c>
      <c r="M89">
        <v>0</v>
      </c>
      <c r="N89">
        <v>27.64</v>
      </c>
      <c r="R89" s="1"/>
      <c r="V89" s="8"/>
    </row>
    <row r="90" spans="2:22">
      <c r="B90" s="1">
        <v>44241</v>
      </c>
      <c r="C90">
        <v>19.7</v>
      </c>
      <c r="D90" s="8">
        <f t="shared" si="2"/>
        <v>18.371285218062525</v>
      </c>
      <c r="E90">
        <v>464</v>
      </c>
      <c r="F90">
        <v>53</v>
      </c>
      <c r="L90">
        <v>476</v>
      </c>
      <c r="N90">
        <v>25.91</v>
      </c>
      <c r="R90" s="1"/>
      <c r="V90" s="8"/>
    </row>
    <row r="91" spans="2:22">
      <c r="B91" s="1">
        <v>44258</v>
      </c>
      <c r="C91">
        <v>20.9</v>
      </c>
      <c r="D91" s="8">
        <f t="shared" si="2"/>
        <v>19.7508896797153</v>
      </c>
      <c r="H91">
        <v>541</v>
      </c>
      <c r="I91">
        <v>0</v>
      </c>
      <c r="J91">
        <v>1</v>
      </c>
      <c r="L91">
        <v>555</v>
      </c>
      <c r="M91">
        <v>0</v>
      </c>
      <c r="N91">
        <v>27.1</v>
      </c>
      <c r="R91" s="1"/>
      <c r="V91" s="8"/>
    </row>
    <row r="92" spans="2:22">
      <c r="B92" s="1">
        <v>44272</v>
      </c>
      <c r="C92">
        <v>21.2</v>
      </c>
      <c r="D92" s="8">
        <f t="shared" si="2"/>
        <v>20</v>
      </c>
      <c r="E92">
        <v>508</v>
      </c>
      <c r="F92">
        <v>52</v>
      </c>
      <c r="H92">
        <v>556</v>
      </c>
      <c r="I92">
        <v>0</v>
      </c>
      <c r="L92">
        <v>559</v>
      </c>
      <c r="M92">
        <v>0</v>
      </c>
      <c r="N92">
        <v>27.95</v>
      </c>
      <c r="R92" s="1"/>
      <c r="V92" s="8"/>
    </row>
    <row r="93" spans="2:22">
      <c r="B93" s="1">
        <v>44293</v>
      </c>
      <c r="C93">
        <v>20.5</v>
      </c>
      <c r="D93" s="8">
        <f t="shared" si="2"/>
        <v>19.191919191919194</v>
      </c>
      <c r="J93">
        <v>10</v>
      </c>
      <c r="L93">
        <v>703</v>
      </c>
      <c r="M93">
        <v>47</v>
      </c>
      <c r="N93">
        <v>26.63</v>
      </c>
      <c r="R93" s="1"/>
      <c r="V93" s="8"/>
    </row>
    <row r="94" spans="2:22">
      <c r="B94" s="1">
        <v>44307</v>
      </c>
      <c r="C94">
        <v>21.9</v>
      </c>
      <c r="D94" s="8">
        <f t="shared" si="2"/>
        <v>20.918367346938773</v>
      </c>
      <c r="J94">
        <f>25.96+5</f>
        <v>30.96</v>
      </c>
      <c r="L94">
        <v>1189</v>
      </c>
      <c r="N94">
        <v>25.88</v>
      </c>
      <c r="R94" s="1"/>
      <c r="V94" s="8"/>
    </row>
    <row r="95" spans="2:22">
      <c r="B95" s="1">
        <v>44342</v>
      </c>
      <c r="C95">
        <v>22.2</v>
      </c>
      <c r="D95" s="8">
        <f t="shared" si="2"/>
        <v>21.140142517814727</v>
      </c>
      <c r="L95">
        <v>534</v>
      </c>
      <c r="M95">
        <v>66</v>
      </c>
      <c r="N95">
        <v>25.26</v>
      </c>
      <c r="P95" s="14" t="s">
        <v>18</v>
      </c>
      <c r="Q95" s="15" t="s">
        <v>9</v>
      </c>
      <c r="R95" s="15" t="s">
        <v>19</v>
      </c>
      <c r="S95" s="15" t="s">
        <v>1</v>
      </c>
      <c r="T95" s="16" t="s">
        <v>2</v>
      </c>
      <c r="V95" s="8"/>
    </row>
    <row r="96" spans="2:22">
      <c r="B96" s="1">
        <v>44352</v>
      </c>
      <c r="C96">
        <v>21.9</v>
      </c>
      <c r="D96" s="8">
        <f t="shared" si="2"/>
        <v>20.713731574864234</v>
      </c>
      <c r="L96">
        <v>534</v>
      </c>
      <c r="M96">
        <v>52</v>
      </c>
      <c r="N96">
        <v>25.78</v>
      </c>
      <c r="P96" s="17">
        <v>43618</v>
      </c>
      <c r="Q96" s="18">
        <v>50.27</v>
      </c>
      <c r="R96" s="18">
        <v>632</v>
      </c>
      <c r="S96" s="18">
        <v>14</v>
      </c>
      <c r="T96" s="19">
        <v>12.6</v>
      </c>
      <c r="V96" s="8"/>
    </row>
    <row r="97" spans="2:22">
      <c r="B97" s="1">
        <v>44370</v>
      </c>
      <c r="C97">
        <v>21.1</v>
      </c>
      <c r="D97" s="8">
        <f t="shared" si="2"/>
        <v>20.380702330160815</v>
      </c>
      <c r="J97">
        <v>3</v>
      </c>
      <c r="L97">
        <v>621</v>
      </c>
      <c r="M97">
        <v>5</v>
      </c>
      <c r="N97">
        <v>27.47</v>
      </c>
      <c r="P97" s="17">
        <v>43653</v>
      </c>
      <c r="Q97" s="18">
        <v>47.5</v>
      </c>
      <c r="R97" s="18">
        <v>643</v>
      </c>
      <c r="S97" s="18">
        <v>14.3</v>
      </c>
      <c r="T97" s="20">
        <f t="shared" ref="T97:T115" si="3">R97/Q97</f>
        <v>13.536842105263158</v>
      </c>
      <c r="V97" s="8"/>
    </row>
    <row r="98" spans="2:22">
      <c r="B98" s="1">
        <v>44384</v>
      </c>
      <c r="C98">
        <v>22</v>
      </c>
      <c r="D98" s="8">
        <f t="shared" si="2"/>
        <v>20.990566037735849</v>
      </c>
      <c r="J98">
        <v>4</v>
      </c>
      <c r="L98">
        <v>623</v>
      </c>
      <c r="M98">
        <v>51</v>
      </c>
      <c r="N98">
        <v>25.68</v>
      </c>
      <c r="P98" s="17">
        <v>43737</v>
      </c>
      <c r="Q98" s="18">
        <v>82.15</v>
      </c>
      <c r="R98" s="18">
        <v>1099</v>
      </c>
      <c r="S98" s="18">
        <v>14.1</v>
      </c>
      <c r="T98" s="20">
        <f t="shared" si="3"/>
        <v>13.377967133292756</v>
      </c>
      <c r="V98" s="8"/>
    </row>
    <row r="99" spans="2:22">
      <c r="B99" s="1">
        <v>44405</v>
      </c>
      <c r="C99">
        <v>19.2</v>
      </c>
      <c r="D99" s="8">
        <f t="shared" si="2"/>
        <v>18.352941176470587</v>
      </c>
      <c r="L99">
        <v>468</v>
      </c>
      <c r="M99">
        <v>73</v>
      </c>
      <c r="N99">
        <v>25.5</v>
      </c>
      <c r="P99" s="17">
        <v>43778</v>
      </c>
      <c r="Q99" s="18">
        <v>29.4</v>
      </c>
      <c r="R99" s="18">
        <v>286</v>
      </c>
      <c r="S99" s="18">
        <v>10.7</v>
      </c>
      <c r="T99" s="20">
        <f t="shared" si="3"/>
        <v>9.7278911564625847</v>
      </c>
      <c r="V99" s="8"/>
    </row>
    <row r="100" spans="2:22">
      <c r="B100" s="1">
        <v>44423</v>
      </c>
      <c r="C100">
        <v>16.7</v>
      </c>
      <c r="D100" s="8">
        <f t="shared" si="2"/>
        <v>15.808823529411764</v>
      </c>
      <c r="L100">
        <v>430</v>
      </c>
      <c r="M100">
        <v>24</v>
      </c>
      <c r="N100">
        <v>27.2</v>
      </c>
      <c r="P100" s="17">
        <v>43799</v>
      </c>
      <c r="Q100" s="18">
        <v>44.47</v>
      </c>
      <c r="R100" s="18">
        <v>576</v>
      </c>
      <c r="S100" s="18">
        <v>14</v>
      </c>
      <c r="T100" s="20">
        <f t="shared" si="3"/>
        <v>12.952552282437599</v>
      </c>
      <c r="V100" s="8"/>
    </row>
    <row r="101" spans="2:22">
      <c r="B101" s="1">
        <v>44437</v>
      </c>
      <c r="C101">
        <v>18.5</v>
      </c>
      <c r="D101" s="8">
        <f t="shared" si="2"/>
        <v>17.781155015197569</v>
      </c>
      <c r="L101">
        <v>468</v>
      </c>
      <c r="M101">
        <v>47</v>
      </c>
      <c r="N101">
        <v>26.32</v>
      </c>
      <c r="P101" s="17">
        <v>43891</v>
      </c>
      <c r="Q101" s="18">
        <v>57.02</v>
      </c>
      <c r="R101" s="18">
        <v>648</v>
      </c>
      <c r="S101" s="18">
        <v>13</v>
      </c>
      <c r="T101" s="20">
        <f t="shared" si="3"/>
        <v>11.364433532094001</v>
      </c>
      <c r="U101" s="10"/>
      <c r="V101" s="10"/>
    </row>
    <row r="102" spans="2:22">
      <c r="B102" s="1">
        <v>44454</v>
      </c>
      <c r="C102">
        <v>18.100000000000001</v>
      </c>
      <c r="D102" s="8">
        <f t="shared" si="2"/>
        <v>17.488262910798124</v>
      </c>
      <c r="L102">
        <v>447</v>
      </c>
      <c r="M102">
        <v>50</v>
      </c>
      <c r="N102">
        <v>25.56</v>
      </c>
      <c r="P102" s="17">
        <v>43950</v>
      </c>
      <c r="Q102" s="18">
        <v>33.54</v>
      </c>
      <c r="R102" s="18">
        <v>434</v>
      </c>
      <c r="S102" s="18">
        <v>13.6</v>
      </c>
      <c r="T102" s="20">
        <f t="shared" si="3"/>
        <v>12.939773404889685</v>
      </c>
    </row>
    <row r="103" spans="2:22">
      <c r="B103" s="1">
        <v>44478</v>
      </c>
      <c r="C103">
        <v>19.600000000000001</v>
      </c>
      <c r="D103" s="8">
        <f t="shared" si="2"/>
        <v>19.273034657650044</v>
      </c>
      <c r="J103">
        <v>10</v>
      </c>
      <c r="L103">
        <v>684</v>
      </c>
      <c r="M103">
        <v>25</v>
      </c>
      <c r="N103">
        <v>25.49</v>
      </c>
      <c r="P103" s="17">
        <v>44017</v>
      </c>
      <c r="Q103" s="18">
        <v>44.44</v>
      </c>
      <c r="R103" s="18">
        <v>527</v>
      </c>
      <c r="S103" s="18">
        <v>12.4</v>
      </c>
      <c r="T103" s="20">
        <f t="shared" si="3"/>
        <v>11.858685868586859</v>
      </c>
      <c r="V103" s="8"/>
    </row>
    <row r="104" spans="2:22">
      <c r="B104" s="1">
        <v>44489</v>
      </c>
      <c r="C104">
        <v>21.2</v>
      </c>
      <c r="D104" s="8">
        <f t="shared" si="2"/>
        <v>19.384615384615383</v>
      </c>
      <c r="L104">
        <v>504</v>
      </c>
      <c r="M104">
        <v>31</v>
      </c>
      <c r="N104">
        <v>26</v>
      </c>
      <c r="P104" s="17">
        <v>44066</v>
      </c>
      <c r="Q104" s="18">
        <v>31.94</v>
      </c>
      <c r="R104" s="18">
        <v>306.39999999999998</v>
      </c>
      <c r="S104" s="18">
        <v>10.6</v>
      </c>
      <c r="T104" s="20">
        <f t="shared" si="3"/>
        <v>9.5929868503443938</v>
      </c>
      <c r="V104" s="8"/>
    </row>
    <row r="105" spans="2:22">
      <c r="B105" s="1">
        <v>44500</v>
      </c>
      <c r="C105">
        <v>21.5</v>
      </c>
      <c r="D105" s="8">
        <f t="shared" si="2"/>
        <v>20.069337442218796</v>
      </c>
      <c r="L105">
        <v>521</v>
      </c>
      <c r="M105">
        <v>39</v>
      </c>
      <c r="N105">
        <v>25.96</v>
      </c>
      <c r="P105" s="17">
        <v>44128</v>
      </c>
      <c r="Q105" s="18">
        <v>48.61</v>
      </c>
      <c r="R105" s="18">
        <v>547</v>
      </c>
      <c r="S105" s="18"/>
      <c r="T105" s="20">
        <f t="shared" si="3"/>
        <v>11.252828636083111</v>
      </c>
      <c r="V105" s="8"/>
    </row>
    <row r="106" spans="2:22">
      <c r="B106" s="1">
        <v>44517</v>
      </c>
      <c r="C106">
        <v>19.899999999999999</v>
      </c>
      <c r="D106" s="8">
        <f t="shared" si="2"/>
        <v>18.582375478927201</v>
      </c>
      <c r="L106">
        <v>485</v>
      </c>
      <c r="M106">
        <v>41</v>
      </c>
      <c r="N106">
        <v>26.1</v>
      </c>
      <c r="P106" s="17">
        <v>44150</v>
      </c>
      <c r="Q106" s="18">
        <v>40.75</v>
      </c>
      <c r="R106" s="18">
        <v>482</v>
      </c>
      <c r="S106" s="18">
        <v>12.9</v>
      </c>
      <c r="T106" s="20">
        <f t="shared" si="3"/>
        <v>11.828220858895705</v>
      </c>
      <c r="V106" s="8"/>
    </row>
    <row r="107" spans="2:22">
      <c r="B107" s="1">
        <v>44535</v>
      </c>
      <c r="C107">
        <v>20.3</v>
      </c>
      <c r="D107" s="8">
        <f t="shared" si="2"/>
        <v>19.273560209424083</v>
      </c>
      <c r="J107">
        <v>3</v>
      </c>
      <c r="L107">
        <v>589</v>
      </c>
      <c r="M107">
        <v>0</v>
      </c>
      <c r="N107">
        <v>27.56</v>
      </c>
      <c r="P107" s="17">
        <v>44255</v>
      </c>
      <c r="Q107" s="18">
        <v>50.67</v>
      </c>
      <c r="R107" s="18">
        <v>578</v>
      </c>
      <c r="S107" s="18">
        <v>12.4</v>
      </c>
      <c r="T107" s="20">
        <f t="shared" si="3"/>
        <v>11.407144266824551</v>
      </c>
      <c r="V107" s="8"/>
    </row>
    <row r="108" spans="2:22">
      <c r="B108" s="1">
        <v>44552</v>
      </c>
      <c r="C108">
        <v>19.100000000000001</v>
      </c>
      <c r="D108" s="8">
        <f t="shared" si="2"/>
        <v>17.901234567901234</v>
      </c>
      <c r="L108">
        <v>464</v>
      </c>
      <c r="M108">
        <v>44</v>
      </c>
      <c r="N108">
        <v>25.92</v>
      </c>
      <c r="P108" s="17">
        <v>44282</v>
      </c>
      <c r="Q108" s="18">
        <v>20.38</v>
      </c>
      <c r="R108" s="18">
        <v>216.7</v>
      </c>
      <c r="S108" s="18">
        <v>12.6</v>
      </c>
      <c r="T108" s="20">
        <f t="shared" si="3"/>
        <v>10.632973503434739</v>
      </c>
      <c r="V108" s="8"/>
    </row>
    <row r="109" spans="2:22">
      <c r="B109" s="1">
        <v>44576</v>
      </c>
      <c r="C109">
        <v>16.100000000000001</v>
      </c>
      <c r="D109" s="8">
        <f t="shared" si="2"/>
        <v>15.390173410404625</v>
      </c>
      <c r="H109">
        <v>420</v>
      </c>
      <c r="I109">
        <v>0</v>
      </c>
      <c r="L109">
        <v>426</v>
      </c>
      <c r="M109">
        <v>0</v>
      </c>
      <c r="N109">
        <v>27.68</v>
      </c>
      <c r="P109" s="17">
        <v>44297</v>
      </c>
      <c r="Q109" s="18">
        <v>76.75</v>
      </c>
      <c r="R109" s="18">
        <v>1005</v>
      </c>
      <c r="S109" s="18">
        <v>14.2</v>
      </c>
      <c r="T109" s="20">
        <f t="shared" si="3"/>
        <v>13.094462540716613</v>
      </c>
      <c r="V109" s="8"/>
    </row>
    <row r="110" spans="2:22">
      <c r="B110" s="1">
        <v>44591</v>
      </c>
      <c r="C110">
        <v>20.2</v>
      </c>
      <c r="D110" s="8">
        <f t="shared" si="2"/>
        <v>19.200887902330741</v>
      </c>
      <c r="L110">
        <v>519</v>
      </c>
      <c r="M110">
        <v>7</v>
      </c>
      <c r="N110">
        <v>27.03</v>
      </c>
      <c r="P110" s="17">
        <v>44352</v>
      </c>
      <c r="Q110" s="18">
        <v>49.92</v>
      </c>
      <c r="R110" s="18">
        <v>612.5</v>
      </c>
      <c r="S110" s="18">
        <v>13.5</v>
      </c>
      <c r="T110" s="20">
        <f t="shared" si="3"/>
        <v>12.269631410256411</v>
      </c>
      <c r="V110" s="8"/>
    </row>
    <row r="111" spans="2:22">
      <c r="B111" s="1">
        <v>44608</v>
      </c>
      <c r="C111">
        <v>18.3</v>
      </c>
      <c r="D111" s="8">
        <f t="shared" si="2"/>
        <v>17.67025089605735</v>
      </c>
      <c r="J111">
        <v>3</v>
      </c>
      <c r="L111">
        <v>493</v>
      </c>
      <c r="M111">
        <v>3</v>
      </c>
      <c r="N111">
        <v>24.9</v>
      </c>
      <c r="P111" s="17">
        <v>44430</v>
      </c>
      <c r="Q111" s="18">
        <f>40+45.21</f>
        <v>85.210000000000008</v>
      </c>
      <c r="R111" s="18">
        <v>1161</v>
      </c>
      <c r="S111" s="18">
        <v>14.1</v>
      </c>
      <c r="T111" s="20">
        <f t="shared" si="3"/>
        <v>13.625161366036849</v>
      </c>
      <c r="V111" s="8"/>
    </row>
    <row r="112" spans="2:22">
      <c r="B112" s="1">
        <v>44619</v>
      </c>
      <c r="C112">
        <v>17.2</v>
      </c>
      <c r="D112" s="8">
        <f t="shared" si="2"/>
        <v>18.590704647676162</v>
      </c>
      <c r="L112">
        <v>372</v>
      </c>
      <c r="M112">
        <v>100</v>
      </c>
      <c r="N112">
        <v>20.010000000000002</v>
      </c>
      <c r="P112" s="17">
        <v>44432</v>
      </c>
      <c r="Q112" s="18">
        <f>5+46.66</f>
        <v>51.66</v>
      </c>
      <c r="R112" s="18">
        <v>654</v>
      </c>
      <c r="S112" s="18">
        <v>13.8</v>
      </c>
      <c r="T112" s="20">
        <f t="shared" si="3"/>
        <v>12.659698025551686</v>
      </c>
      <c r="V112" s="8"/>
    </row>
    <row r="113" spans="2:22">
      <c r="B113" s="1">
        <v>44667</v>
      </c>
      <c r="C113">
        <v>20.399999999999999</v>
      </c>
      <c r="D113" s="8">
        <f t="shared" si="2"/>
        <v>18.699780861943022</v>
      </c>
      <c r="L113">
        <v>1536</v>
      </c>
      <c r="M113">
        <v>0</v>
      </c>
      <c r="N113">
        <v>82.14</v>
      </c>
      <c r="P113" s="17">
        <v>44479</v>
      </c>
      <c r="Q113" s="18">
        <f>20+45.94</f>
        <v>65.94</v>
      </c>
      <c r="R113" s="18">
        <v>828.4</v>
      </c>
      <c r="S113" s="18">
        <v>13.7</v>
      </c>
      <c r="T113" s="20">
        <f t="shared" si="3"/>
        <v>12.562936002426449</v>
      </c>
      <c r="V113" s="8"/>
    </row>
    <row r="114" spans="2:22">
      <c r="B114" s="1">
        <v>44688</v>
      </c>
      <c r="C114">
        <v>19.8</v>
      </c>
      <c r="D114" s="8">
        <f t="shared" si="2"/>
        <v>18.41409691629956</v>
      </c>
      <c r="L114">
        <v>418</v>
      </c>
      <c r="N114">
        <v>22.7</v>
      </c>
      <c r="P114" s="17">
        <v>44555</v>
      </c>
      <c r="Q114" s="18">
        <v>46.83</v>
      </c>
      <c r="R114" s="18">
        <v>514.6</v>
      </c>
      <c r="S114" s="18">
        <v>12.4</v>
      </c>
      <c r="T114" s="20">
        <f t="shared" si="3"/>
        <v>10.988682468503097</v>
      </c>
      <c r="V114" s="8"/>
    </row>
    <row r="115" spans="2:22">
      <c r="B115" s="1">
        <v>44703</v>
      </c>
      <c r="C115">
        <v>21.8</v>
      </c>
      <c r="D115" s="8">
        <f t="shared" si="2"/>
        <v>20.256410256410259</v>
      </c>
      <c r="L115">
        <v>474</v>
      </c>
      <c r="N115">
        <v>23.4</v>
      </c>
      <c r="P115" s="17">
        <v>44720</v>
      </c>
      <c r="Q115" s="18">
        <f>20+20+20</f>
        <v>60</v>
      </c>
      <c r="R115" s="18">
        <v>817</v>
      </c>
      <c r="S115" s="18"/>
      <c r="T115" s="20">
        <f t="shared" si="3"/>
        <v>13.616666666666667</v>
      </c>
      <c r="V115" s="8"/>
    </row>
    <row r="116" spans="2:22">
      <c r="B116" s="1">
        <v>44731</v>
      </c>
      <c r="C116">
        <v>18.899999999999999</v>
      </c>
      <c r="D116" s="8">
        <f t="shared" si="2"/>
        <v>20.875981909069271</v>
      </c>
      <c r="J116">
        <v>2.0099999999999998</v>
      </c>
      <c r="L116">
        <v>877</v>
      </c>
      <c r="M116">
        <v>0</v>
      </c>
      <c r="N116">
        <f>20+20</f>
        <v>40</v>
      </c>
      <c r="P116" s="21"/>
      <c r="Q116" s="22"/>
      <c r="R116" s="23"/>
      <c r="S116" s="22"/>
      <c r="T116" s="24"/>
      <c r="V116" s="8"/>
    </row>
    <row r="117" spans="2:22">
      <c r="B117" s="1"/>
      <c r="D117" s="8"/>
      <c r="R117" s="1"/>
      <c r="S117" s="9" t="s">
        <v>26</v>
      </c>
      <c r="T117" s="8">
        <f>AVERAGE(T96:T115)</f>
        <v>12.094476903938347</v>
      </c>
      <c r="V117" s="8"/>
    </row>
    <row r="118" spans="2:22">
      <c r="B118" s="12" t="s">
        <v>21</v>
      </c>
      <c r="C118" s="8">
        <f>AVERAGE(C3:C116)</f>
        <v>21.605263157894736</v>
      </c>
      <c r="D118" s="8">
        <f>AVERAGE(D3:D116)</f>
        <v>20.532389701261081</v>
      </c>
      <c r="J118">
        <f>SUM(J3:J117)</f>
        <v>146.07</v>
      </c>
      <c r="L118">
        <f>SUM(L3:L117)</f>
        <v>66444</v>
      </c>
      <c r="N118">
        <f>SUM(N3:N117)</f>
        <v>3111.0499999999993</v>
      </c>
      <c r="R118" s="1"/>
      <c r="T118" t="s">
        <v>25</v>
      </c>
      <c r="V118" s="8"/>
    </row>
    <row r="119" spans="2:22">
      <c r="B119" s="12" t="s">
        <v>23</v>
      </c>
      <c r="C119">
        <f>J118+N118</f>
        <v>3257.1199999999994</v>
      </c>
      <c r="D119" s="8"/>
      <c r="R119" s="1"/>
      <c r="V119" s="8"/>
    </row>
    <row r="120" spans="2:22">
      <c r="B120" s="12" t="s">
        <v>22</v>
      </c>
      <c r="C120">
        <f>L118</f>
        <v>66444</v>
      </c>
      <c r="D120" s="8"/>
      <c r="R120" s="1"/>
      <c r="V120" s="8"/>
    </row>
    <row r="121" spans="2:22">
      <c r="B121" s="1"/>
      <c r="D121" s="8"/>
      <c r="R121" s="1"/>
      <c r="V121" s="8"/>
    </row>
    <row r="122" spans="2:22">
      <c r="B122" s="7" t="s">
        <v>24</v>
      </c>
      <c r="C122">
        <f>SUM(N87:N108)+SUM(Q107:Q114)</f>
        <v>1025.0699999999997</v>
      </c>
      <c r="D122" s="8"/>
      <c r="R122" s="1"/>
      <c r="V122" s="8"/>
    </row>
    <row r="123" spans="2:22">
      <c r="B123" s="1"/>
      <c r="D123" s="8"/>
      <c r="R123" s="1"/>
      <c r="V123" s="8"/>
    </row>
    <row r="124" spans="2:22">
      <c r="B124" s="1"/>
      <c r="D124" s="8"/>
      <c r="R124" s="1"/>
      <c r="V124" s="8"/>
    </row>
    <row r="125" spans="2:22">
      <c r="B125" s="1"/>
      <c r="D125" s="8"/>
      <c r="R125" s="1"/>
      <c r="V125" s="8"/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TRIAD STATES Ltd．</cp:lastModifiedBy>
  <dcterms:created xsi:type="dcterms:W3CDTF">2022-06-22T02:02:46Z</dcterms:created>
  <dcterms:modified xsi:type="dcterms:W3CDTF">2022-06-22T09:35:19Z</dcterms:modified>
</cp:coreProperties>
</file>